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L48" i="2" l="1"/>
  <c r="L39" i="2"/>
  <c r="I39" i="2"/>
  <c r="G39" i="2"/>
  <c r="F39" i="2"/>
  <c r="E39" i="2"/>
  <c r="B39" i="2"/>
  <c r="N38" i="2"/>
  <c r="J38" i="2"/>
  <c r="K38" i="2" s="1"/>
  <c r="M38" i="2" s="1"/>
  <c r="O38" i="2" s="1"/>
  <c r="H38" i="2"/>
  <c r="C38" i="2"/>
  <c r="B38" i="2"/>
  <c r="N37" i="2"/>
  <c r="K37" i="2"/>
  <c r="M37" i="2" s="1"/>
  <c r="O37" i="2" s="1"/>
  <c r="H37" i="2"/>
  <c r="C37" i="2"/>
  <c r="B37" i="2"/>
  <c r="N36" i="2"/>
  <c r="M36" i="2"/>
  <c r="O36" i="2" s="1"/>
  <c r="K36" i="2"/>
  <c r="H36" i="2"/>
  <c r="C36" i="2"/>
  <c r="B36" i="2"/>
  <c r="N35" i="2"/>
  <c r="K35" i="2"/>
  <c r="M35" i="2" s="1"/>
  <c r="O35" i="2" s="1"/>
  <c r="H35" i="2"/>
  <c r="C35" i="2"/>
  <c r="B35" i="2"/>
  <c r="N34" i="2"/>
  <c r="K34" i="2"/>
  <c r="M34" i="2" s="1"/>
  <c r="O34" i="2" s="1"/>
  <c r="H34" i="2"/>
  <c r="N33" i="2"/>
  <c r="K33" i="2"/>
  <c r="M33" i="2" s="1"/>
  <c r="O33" i="2" s="1"/>
  <c r="H33" i="2"/>
  <c r="C33" i="2"/>
  <c r="B33" i="2"/>
  <c r="N32" i="2"/>
  <c r="K32" i="2"/>
  <c r="M32" i="2" s="1"/>
  <c r="O32" i="2" s="1"/>
  <c r="H32" i="2"/>
  <c r="C32" i="2"/>
  <c r="B32" i="2"/>
  <c r="N31" i="2"/>
  <c r="K31" i="2"/>
  <c r="M31" i="2" s="1"/>
  <c r="O31" i="2" s="1"/>
  <c r="H31" i="2"/>
  <c r="C31" i="2"/>
  <c r="B31" i="2"/>
  <c r="N30" i="2"/>
  <c r="M30" i="2"/>
  <c r="O30" i="2" s="1"/>
  <c r="K30" i="2"/>
  <c r="H30" i="2"/>
  <c r="C30" i="2"/>
  <c r="B30" i="2"/>
  <c r="N29" i="2"/>
  <c r="K29" i="2"/>
  <c r="M29" i="2" s="1"/>
  <c r="O29" i="2" s="1"/>
  <c r="H29" i="2"/>
  <c r="C29" i="2"/>
  <c r="B29" i="2"/>
  <c r="N28" i="2"/>
  <c r="J28" i="2"/>
  <c r="K28" i="2" s="1"/>
  <c r="M28" i="2" s="1"/>
  <c r="O28" i="2" s="1"/>
  <c r="H28" i="2"/>
  <c r="C28" i="2"/>
  <c r="B28" i="2"/>
  <c r="N27" i="2"/>
  <c r="K27" i="2"/>
  <c r="M27" i="2" s="1"/>
  <c r="O27" i="2" s="1"/>
  <c r="H27" i="2"/>
  <c r="C27" i="2"/>
  <c r="B27" i="2"/>
  <c r="N26" i="2"/>
  <c r="K26" i="2"/>
  <c r="M26" i="2" s="1"/>
  <c r="O26" i="2" s="1"/>
  <c r="H26" i="2"/>
  <c r="N25" i="2"/>
  <c r="J25" i="2"/>
  <c r="K25" i="2" s="1"/>
  <c r="M25" i="2" s="1"/>
  <c r="O25" i="2" s="1"/>
  <c r="H25" i="2"/>
  <c r="C25" i="2"/>
  <c r="B25" i="2"/>
  <c r="N24" i="2"/>
  <c r="J24" i="2"/>
  <c r="J39" i="2" s="1"/>
  <c r="H24" i="2"/>
  <c r="C24" i="2"/>
  <c r="B24" i="2"/>
  <c r="N23" i="2"/>
  <c r="K23" i="2"/>
  <c r="M23" i="2" s="1"/>
  <c r="O23" i="2" s="1"/>
  <c r="H23" i="2"/>
  <c r="C23" i="2"/>
  <c r="B23" i="2"/>
  <c r="N22" i="2"/>
  <c r="K22" i="2"/>
  <c r="H22" i="2"/>
  <c r="M22" i="2" s="1"/>
  <c r="O22" i="2" s="1"/>
  <c r="C22" i="2"/>
  <c r="B22" i="2"/>
  <c r="N21" i="2"/>
  <c r="M21" i="2"/>
  <c r="O21" i="2" s="1"/>
  <c r="K21" i="2"/>
  <c r="H21" i="2"/>
  <c r="C21" i="2"/>
  <c r="B21" i="2"/>
  <c r="N20" i="2"/>
  <c r="K20" i="2"/>
  <c r="M20" i="2" s="1"/>
  <c r="O20" i="2" s="1"/>
  <c r="H20" i="2"/>
  <c r="C20" i="2"/>
  <c r="B20" i="2"/>
  <c r="N19" i="2"/>
  <c r="K19" i="2"/>
  <c r="M19" i="2" s="1"/>
  <c r="O19" i="2" s="1"/>
  <c r="H19" i="2"/>
  <c r="C19" i="2"/>
  <c r="B19" i="2"/>
  <c r="N18" i="2"/>
  <c r="K18" i="2"/>
  <c r="M18" i="2" s="1"/>
  <c r="O18" i="2" s="1"/>
  <c r="H18" i="2"/>
  <c r="C18" i="2"/>
  <c r="B18" i="2"/>
  <c r="N17" i="2"/>
  <c r="M17" i="2"/>
  <c r="O17" i="2" s="1"/>
  <c r="K17" i="2"/>
  <c r="H17" i="2"/>
  <c r="N16" i="2"/>
  <c r="J16" i="2"/>
  <c r="K16" i="2" s="1"/>
  <c r="M16" i="2" s="1"/>
  <c r="O1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N39" i="2" s="1"/>
  <c r="K13" i="2"/>
  <c r="M13" i="2" s="1"/>
  <c r="O13" i="2" s="1"/>
  <c r="H13" i="2"/>
  <c r="C13" i="2"/>
  <c r="B13" i="2"/>
  <c r="N12" i="2"/>
  <c r="M12" i="2"/>
  <c r="K12" i="2"/>
  <c r="H12" i="2"/>
  <c r="H39" i="2" s="1"/>
  <c r="C12" i="2"/>
  <c r="B12" i="2"/>
  <c r="A7" i="2"/>
  <c r="M39" i="2" l="1"/>
  <c r="K24" i="2"/>
  <c r="M24" i="2" s="1"/>
  <c r="O24" i="2" s="1"/>
  <c r="O12" i="2"/>
  <c r="O39" i="2" s="1"/>
  <c r="M14" i="2"/>
  <c r="O14" i="2" s="1"/>
  <c r="K39" i="2" l="1"/>
  <c r="C36" i="1" l="1"/>
  <c r="K16" i="1"/>
  <c r="N16" i="1"/>
  <c r="H16" i="1"/>
  <c r="J24" i="1"/>
  <c r="M16" i="1" l="1"/>
  <c r="O16" i="1" s="1"/>
  <c r="H13" i="1" l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12" i="1"/>
  <c r="N13" i="1"/>
  <c r="N14" i="1"/>
  <c r="N15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12" i="1"/>
  <c r="K18" i="1" l="1"/>
  <c r="M18" i="1" s="1"/>
  <c r="O18" i="1" s="1"/>
  <c r="K19" i="1"/>
  <c r="M19" i="1" s="1"/>
  <c r="O19" i="1" s="1"/>
  <c r="K20" i="1"/>
  <c r="M20" i="1" s="1"/>
  <c r="O20" i="1" s="1"/>
  <c r="K21" i="1"/>
  <c r="M21" i="1" s="1"/>
  <c r="O21" i="1" s="1"/>
  <c r="K22" i="1"/>
  <c r="M22" i="1" s="1"/>
  <c r="O22" i="1" s="1"/>
  <c r="K23" i="1"/>
  <c r="M23" i="1" s="1"/>
  <c r="O23" i="1" s="1"/>
  <c r="K24" i="1"/>
  <c r="M24" i="1" s="1"/>
  <c r="O24" i="1" s="1"/>
  <c r="K25" i="1"/>
  <c r="M25" i="1" s="1"/>
  <c r="O25" i="1" s="1"/>
  <c r="K26" i="1"/>
  <c r="M26" i="1" s="1"/>
  <c r="O26" i="1" s="1"/>
  <c r="K27" i="1"/>
  <c r="M27" i="1" s="1"/>
  <c r="O27" i="1" s="1"/>
  <c r="K28" i="1"/>
  <c r="M28" i="1" s="1"/>
  <c r="O28" i="1" s="1"/>
  <c r="K29" i="1"/>
  <c r="M29" i="1" s="1"/>
  <c r="O29" i="1" s="1"/>
  <c r="K30" i="1"/>
  <c r="M30" i="1" s="1"/>
  <c r="O30" i="1" s="1"/>
  <c r="K31" i="1"/>
  <c r="M31" i="1" s="1"/>
  <c r="O31" i="1" s="1"/>
  <c r="K32" i="1"/>
  <c r="M32" i="1" s="1"/>
  <c r="O32" i="1" s="1"/>
  <c r="K33" i="1"/>
  <c r="M33" i="1" s="1"/>
  <c r="O33" i="1" s="1"/>
  <c r="K34" i="1"/>
  <c r="M34" i="1" s="1"/>
  <c r="O34" i="1" s="1"/>
  <c r="K35" i="1"/>
  <c r="M35" i="1" s="1"/>
  <c r="O35" i="1" s="1"/>
  <c r="K36" i="1"/>
  <c r="M36" i="1" s="1"/>
  <c r="O36" i="1" s="1"/>
  <c r="K37" i="1"/>
  <c r="M37" i="1" s="1"/>
  <c r="O37" i="1" s="1"/>
  <c r="K38" i="1"/>
  <c r="M38" i="1" s="1"/>
  <c r="O38" i="1" s="1"/>
  <c r="K17" i="1"/>
  <c r="M17" i="1" s="1"/>
  <c r="O17" i="1" s="1"/>
  <c r="K14" i="1"/>
  <c r="M14" i="1" s="1"/>
  <c r="O14" i="1" s="1"/>
  <c r="K15" i="1"/>
  <c r="M15" i="1" s="1"/>
  <c r="O15" i="1" s="1"/>
  <c r="K13" i="1"/>
  <c r="M13" i="1" s="1"/>
  <c r="O13" i="1" s="1"/>
  <c r="L48" i="1"/>
  <c r="L39" i="1"/>
  <c r="I39" i="1"/>
  <c r="E39" i="1"/>
  <c r="B39" i="1"/>
  <c r="C38" i="1"/>
  <c r="B38" i="1"/>
  <c r="C37" i="1"/>
  <c r="B37" i="1"/>
  <c r="B36" i="1"/>
  <c r="C35" i="1"/>
  <c r="B35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5" i="1"/>
  <c r="B15" i="1"/>
  <c r="C14" i="1"/>
  <c r="B14" i="1"/>
  <c r="C13" i="1"/>
  <c r="B13" i="1"/>
  <c r="K12" i="1"/>
  <c r="G39" i="1"/>
  <c r="C12" i="1"/>
  <c r="B12" i="1"/>
  <c r="A7" i="1"/>
  <c r="K39" i="1" l="1"/>
  <c r="N39" i="1"/>
  <c r="H39" i="1"/>
  <c r="J39" i="1"/>
  <c r="M12" i="1"/>
  <c r="O12" i="1" s="1"/>
  <c r="F39" i="1"/>
  <c r="O39" i="1" l="1"/>
  <c r="M39" i="1"/>
</calcChain>
</file>

<file path=xl/sharedStrings.xml><?xml version="1.0" encoding="utf-8"?>
<sst xmlns="http://schemas.openxmlformats.org/spreadsheetml/2006/main" count="180" uniqueCount="89">
  <si>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</si>
  <si>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</si>
  <si>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</si>
  <si>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</si>
  <si>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</si>
  <si>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</si>
  <si>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</si>
  <si>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</si>
  <si>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</si>
  <si>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</si>
  <si>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</si>
  <si>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</si>
  <si>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</si>
  <si>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</si>
  <si>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</si>
  <si>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</si>
  <si>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</si>
  <si>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</si>
  <si>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</si>
  <si>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</si>
  <si>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</si>
  <si>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</si>
  <si>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</si>
  <si>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</si>
  <si>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</si>
  <si>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</si>
  <si>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</si>
  <si>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</si>
  <si>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</si>
  <si>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</si>
  <si>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</si>
  <si>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</si>
  <si>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</si>
  <si>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</si>
  <si>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</si>
  <si>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</si>
  <si>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</si>
  <si>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</si>
  <si>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</si>
  <si>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</si>
  <si>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</si>
  <si>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</si>
  <si>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</si>
  <si>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</si>
  <si>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</si>
  <si>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</si>
  <si>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</si>
  <si>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</si>
  <si>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</si>
  <si>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</si>
  <si>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</si>
  <si>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</si>
  <si>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</si>
  <si>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</si>
  <si>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</si>
  <si>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</si>
  <si>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</si>
  <si>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</si>
  <si>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</si>
  <si>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</si>
  <si>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</si>
  <si>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</si>
  <si>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</si>
  <si>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</si>
  <si>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</si>
  <si>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</si>
  <si>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</si>
  <si>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</si>
  <si>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</si>
  <si>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</si>
  <si>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</si>
  <si>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</si>
  <si>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</si>
  <si>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</si>
  <si>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</si>
  <si>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</si>
  <si>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Viết và báo cáo
tham luận hội thảo KH cấp khoa</t>
  </si>
  <si>
    <t>Viết bài tham luận hội thảo KH cấp khoa</t>
  </si>
  <si>
    <t>Ngày……...tháng 8 năm 2016</t>
  </si>
  <si>
    <t>_Viết và báo cáo
tham luận hội thảo KH cấp khoa HK II.
_Viết và báo cáo tham luận hội thảo KH cấp khoa HK I</t>
  </si>
  <si>
    <t>_Viết và báo cáo tham luận hội thảo KH cấp khoa HK I.
_Viết bài tham luận hội thảo KH cấp khoa HK II</t>
  </si>
  <si>
    <t>_Nghỉ ốm từ ngày 13 - 26/10 (2 tuần)</t>
  </si>
  <si>
    <t>Nuôi con nhỏ dưới 12 tháng: 14 tuần được giảm 12,5% khối lượng NCKH</t>
  </si>
  <si>
    <t>_Đi học ở Úc 8 tuần (thành ủy cử đi học)</t>
  </si>
  <si>
    <t>Nguyễn Duy</t>
  </si>
  <si>
    <t>Đạt</t>
  </si>
  <si>
    <t>_GV tập sự giảm
50%</t>
  </si>
  <si>
    <t>_Đi học ở Sở 1 tuần</t>
  </si>
  <si>
    <t>Ngày……...tháng  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</si>
</sst>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0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39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9" fontId="18" fillId="0" borderId="0" xfId="0" applyNumberFormat="1" applyFont="1" applyAlignment="1">
      <alignment vertical="center"/>
    </xf>
    <xf numFmtId="0" fontId="16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6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4" fontId="16" fillId="0" borderId="0" xfId="0" applyNumberFormat="1" applyFont="1" applyBorder="1"/>
    <xf numFmtId="164" fontId="16" fillId="0" borderId="0" xfId="0" applyNumberFormat="1" applyFont="1" applyFill="1" applyBorder="1"/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18">
          <cell r="B18" t="str">
            <v>Lê Tất</v>
          </cell>
          <cell r="C18" t="str">
            <v>Đạt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3">
          <cell r="B23" t="str">
            <v>Lâm Thanh</v>
          </cell>
          <cell r="C23" t="str">
            <v>Hùng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B31" t="str">
            <v>Nguyễn Thị
 Khánh</v>
          </cell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3">
          <cell r="B33" t="str">
            <v>Võ Anh</v>
          </cell>
          <cell r="C33" t="str">
            <v xml:space="preserve">Trang 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  <row r="46">
          <cell r="B46" t="str">
            <v>NGUYỄN VĂN MINH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tabSelected="1" topLeftCell="A25" zoomScaleNormal="100" workbookViewId="0">
      <selection activeCell="K44" sqref="K44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7.875" style="42" bestFit="1" customWidth="1"/>
    <col min="10" max="10" width="7.75" style="42" customWidth="1"/>
    <col min="11" max="11" width="8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0" t="s">
        <v>0</v>
      </c>
      <c r="B1" s="110"/>
      <c r="C1" s="110"/>
      <c r="D1" s="110"/>
      <c r="E1" s="110"/>
      <c r="F1" s="110"/>
      <c r="G1" s="110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1" t="s">
        <v>2</v>
      </c>
      <c r="B2" s="111"/>
      <c r="C2" s="111"/>
      <c r="D2" s="111"/>
      <c r="E2" s="111"/>
      <c r="F2" s="111"/>
      <c r="G2" s="111"/>
      <c r="H2" s="3"/>
      <c r="I2" s="1"/>
      <c r="J2" s="1"/>
      <c r="K2" s="2"/>
      <c r="L2" s="8" t="s">
        <v>3</v>
      </c>
      <c r="M2" s="1"/>
      <c r="N2" s="4"/>
      <c r="P2" s="5"/>
    </row>
    <row r="3" spans="1:18" x14ac:dyDescent="0.25">
      <c r="A3" s="9"/>
      <c r="B3" s="9"/>
      <c r="C3" s="9" t="s">
        <v>4</v>
      </c>
      <c r="D3" s="9"/>
      <c r="E3" s="9"/>
      <c r="F3" s="9"/>
      <c r="G3" s="9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2" t="s">
        <v>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5"/>
      <c r="R5" s="15"/>
    </row>
    <row r="6" spans="1:18" s="16" customFormat="1" ht="20.25" x14ac:dyDescent="0.3">
      <c r="A6" s="113" t="s">
        <v>42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5"/>
      <c r="R6" s="15"/>
    </row>
    <row r="7" spans="1:18" s="16" customFormat="1" ht="20.25" x14ac:dyDescent="0.3">
      <c r="A7" s="114" t="str">
        <f>'[1]CAP TRUONG_HKI'!A8:G8</f>
        <v>KHOA CÔNG NGHỆ THÔNG TIN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99" t="s">
        <v>6</v>
      </c>
      <c r="B9" s="101" t="s">
        <v>7</v>
      </c>
      <c r="C9" s="102"/>
      <c r="D9" s="105" t="s">
        <v>8</v>
      </c>
      <c r="E9" s="106"/>
      <c r="F9" s="107" t="s">
        <v>9</v>
      </c>
      <c r="G9" s="107"/>
      <c r="H9" s="108" t="s">
        <v>10</v>
      </c>
      <c r="I9" s="123" t="s">
        <v>11</v>
      </c>
      <c r="J9" s="123" t="s">
        <v>12</v>
      </c>
      <c r="K9" s="123" t="s">
        <v>13</v>
      </c>
      <c r="L9" s="123" t="s">
        <v>14</v>
      </c>
      <c r="M9" s="123" t="s">
        <v>15</v>
      </c>
      <c r="N9" s="115" t="s">
        <v>16</v>
      </c>
      <c r="O9" s="115" t="s">
        <v>17</v>
      </c>
      <c r="P9" s="107" t="s">
        <v>18</v>
      </c>
    </row>
    <row r="10" spans="1:18" ht="41.25" customHeight="1" x14ac:dyDescent="0.25">
      <c r="A10" s="100"/>
      <c r="B10" s="103"/>
      <c r="C10" s="104"/>
      <c r="D10" s="22" t="s">
        <v>19</v>
      </c>
      <c r="E10" s="23" t="s">
        <v>20</v>
      </c>
      <c r="F10" s="24" t="s">
        <v>21</v>
      </c>
      <c r="G10" s="24" t="s">
        <v>22</v>
      </c>
      <c r="H10" s="109"/>
      <c r="I10" s="124"/>
      <c r="J10" s="124"/>
      <c r="K10" s="124"/>
      <c r="L10" s="124"/>
      <c r="M10" s="124"/>
      <c r="N10" s="116"/>
      <c r="O10" s="116"/>
      <c r="P10" s="107"/>
    </row>
    <row r="11" spans="1:18" s="31" customFormat="1" ht="15" customHeight="1" x14ac:dyDescent="0.2">
      <c r="A11" s="25" t="s">
        <v>23</v>
      </c>
      <c r="B11" s="117" t="s">
        <v>24</v>
      </c>
      <c r="C11" s="118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ht="24.75" customHeigh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ht="21.75" customHeigh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ref="K13" si="2">I13-J13</f>
        <v>587</v>
      </c>
      <c r="L13" s="79">
        <v>0</v>
      </c>
      <c r="M13" s="79">
        <f>K13-H13</f>
        <v>587</v>
      </c>
      <c r="N13" s="79">
        <f t="shared" ref="N13:N38" si="3">ROUND(L13/3.33,1)</f>
        <v>0</v>
      </c>
      <c r="O13" s="80">
        <f t="shared" ref="O13:O38" si="4">ROUND(M13/3.33,1)</f>
        <v>176.3</v>
      </c>
      <c r="P13" s="34"/>
      <c r="Q13" s="38"/>
      <c r="R13" s="38"/>
    </row>
    <row r="14" spans="1:18" s="5" customFormat="1" ht="21" customHeigh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ref="K14:K16" si="5">I14-J14</f>
        <v>587</v>
      </c>
      <c r="L14" s="79">
        <v>0</v>
      </c>
      <c r="M14" s="79">
        <f t="shared" ref="M14:M16" si="6">K14-H14</f>
        <v>587</v>
      </c>
      <c r="N14" s="79">
        <f t="shared" si="3"/>
        <v>0</v>
      </c>
      <c r="O14" s="80">
        <f t="shared" si="4"/>
        <v>176.3</v>
      </c>
      <c r="P14" s="34"/>
      <c r="Q14" s="38"/>
      <c r="R14" s="38"/>
    </row>
    <row r="15" spans="1:18" s="5" customFormat="1" ht="25.5" customHeigh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5"/>
        <v>587</v>
      </c>
      <c r="L15" s="79">
        <v>0</v>
      </c>
      <c r="M15" s="79">
        <f t="shared" si="6"/>
        <v>587</v>
      </c>
      <c r="N15" s="79">
        <f t="shared" si="3"/>
        <v>0</v>
      </c>
      <c r="O15" s="80">
        <f t="shared" si="4"/>
        <v>176.3</v>
      </c>
      <c r="P15" s="37"/>
      <c r="Q15" s="38"/>
      <c r="R15" s="38"/>
    </row>
    <row r="16" spans="1:18" s="5" customFormat="1" ht="30" customHeight="1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/>
      <c r="G16" s="79"/>
      <c r="H16" s="79">
        <f t="shared" si="1"/>
        <v>0</v>
      </c>
      <c r="I16" s="79">
        <v>587</v>
      </c>
      <c r="J16" s="79">
        <v>0</v>
      </c>
      <c r="K16" s="79">
        <f t="shared" si="5"/>
        <v>587</v>
      </c>
      <c r="L16" s="79">
        <v>0</v>
      </c>
      <c r="M16" s="79">
        <f t="shared" si="6"/>
        <v>587</v>
      </c>
      <c r="N16" s="79">
        <f t="shared" si="3"/>
        <v>0</v>
      </c>
      <c r="O16" s="80">
        <f t="shared" si="4"/>
        <v>176.3</v>
      </c>
      <c r="P16" s="34"/>
      <c r="Q16" s="38"/>
      <c r="R16" s="38"/>
    </row>
    <row r="17" spans="1:18" s="5" customFormat="1" ht="30" customHeigh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ref="K17" si="7">I17-J17</f>
        <v>587</v>
      </c>
      <c r="L17" s="79">
        <v>0</v>
      </c>
      <c r="M17" s="79">
        <f t="shared" ref="M17" si="8">K17-H17</f>
        <v>587</v>
      </c>
      <c r="N17" s="79">
        <f t="shared" si="3"/>
        <v>0</v>
      </c>
      <c r="O17" s="80">
        <f t="shared" si="4"/>
        <v>176.3</v>
      </c>
      <c r="P17" s="37"/>
      <c r="Q17" s="38"/>
      <c r="R17" s="38"/>
    </row>
    <row r="18" spans="1:18" s="36" customFormat="1" ht="80.25" customHeight="1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>
        <v>30</v>
      </c>
      <c r="H18" s="79">
        <f t="shared" si="1"/>
        <v>90</v>
      </c>
      <c r="I18" s="79">
        <v>587</v>
      </c>
      <c r="J18" s="79">
        <v>0</v>
      </c>
      <c r="K18" s="79">
        <f t="shared" ref="K18:K38" si="9">I18-J18</f>
        <v>587</v>
      </c>
      <c r="L18" s="79">
        <v>0</v>
      </c>
      <c r="M18" s="79">
        <f t="shared" ref="M18:M38" si="10">K18-H18</f>
        <v>497</v>
      </c>
      <c r="N18" s="79">
        <f t="shared" si="3"/>
        <v>0</v>
      </c>
      <c r="O18" s="80">
        <f t="shared" si="4"/>
        <v>149.19999999999999</v>
      </c>
      <c r="P18" s="34" t="s">
        <v>80</v>
      </c>
      <c r="Q18" s="35"/>
      <c r="R18" s="35"/>
    </row>
    <row r="19" spans="1:18" s="36" customFormat="1" ht="44.25" customHeight="1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/>
      <c r="G19" s="79">
        <v>30</v>
      </c>
      <c r="H19" s="79">
        <f t="shared" si="1"/>
        <v>30</v>
      </c>
      <c r="I19" s="79">
        <v>587</v>
      </c>
      <c r="J19" s="79">
        <v>0</v>
      </c>
      <c r="K19" s="79">
        <f t="shared" si="9"/>
        <v>587</v>
      </c>
      <c r="L19" s="79">
        <v>0</v>
      </c>
      <c r="M19" s="79">
        <f t="shared" si="10"/>
        <v>557</v>
      </c>
      <c r="N19" s="79">
        <f t="shared" si="3"/>
        <v>0</v>
      </c>
      <c r="O19" s="80">
        <f t="shared" si="4"/>
        <v>167.3</v>
      </c>
      <c r="P19" s="34" t="s">
        <v>77</v>
      </c>
      <c r="Q19" s="35"/>
      <c r="R19" s="35"/>
    </row>
    <row r="20" spans="1:18" s="36" customFormat="1" ht="18.75" customHeigh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9"/>
        <v>587</v>
      </c>
      <c r="L20" s="79">
        <v>0</v>
      </c>
      <c r="M20" s="79">
        <f t="shared" si="10"/>
        <v>587</v>
      </c>
      <c r="N20" s="79">
        <f t="shared" si="3"/>
        <v>0</v>
      </c>
      <c r="O20" s="80">
        <f t="shared" si="4"/>
        <v>176.3</v>
      </c>
      <c r="P20" s="34"/>
      <c r="Q20" s="35"/>
      <c r="R20" s="35"/>
    </row>
    <row r="21" spans="1:18" s="36" customFormat="1" ht="21" customHeigh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9"/>
        <v>587</v>
      </c>
      <c r="L21" s="79">
        <v>0</v>
      </c>
      <c r="M21" s="79">
        <f t="shared" si="10"/>
        <v>587</v>
      </c>
      <c r="N21" s="79">
        <f t="shared" si="3"/>
        <v>0</v>
      </c>
      <c r="O21" s="80">
        <f t="shared" si="4"/>
        <v>176.3</v>
      </c>
      <c r="P21" s="34"/>
      <c r="Q21" s="35"/>
      <c r="R21" s="35"/>
    </row>
    <row r="22" spans="1:18" s="36" customFormat="1" ht="45.75" customHeight="1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>
        <v>60</v>
      </c>
      <c r="H22" s="79">
        <f t="shared" si="1"/>
        <v>60</v>
      </c>
      <c r="I22" s="79">
        <v>587</v>
      </c>
      <c r="J22" s="79">
        <v>0</v>
      </c>
      <c r="K22" s="79">
        <f t="shared" si="9"/>
        <v>587</v>
      </c>
      <c r="L22" s="79">
        <v>0</v>
      </c>
      <c r="M22" s="79">
        <f t="shared" si="10"/>
        <v>527</v>
      </c>
      <c r="N22" s="79">
        <f t="shared" si="3"/>
        <v>0</v>
      </c>
      <c r="O22" s="80">
        <f t="shared" si="4"/>
        <v>158.30000000000001</v>
      </c>
      <c r="P22" s="74" t="s">
        <v>76</v>
      </c>
      <c r="Q22" s="35"/>
      <c r="R22" s="35"/>
    </row>
    <row r="23" spans="1:18" s="36" customFormat="1" ht="24" customHeigh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9"/>
        <v>587</v>
      </c>
      <c r="L23" s="79">
        <v>0</v>
      </c>
      <c r="M23" s="79">
        <f t="shared" si="10"/>
        <v>587</v>
      </c>
      <c r="N23" s="79">
        <f t="shared" si="3"/>
        <v>0</v>
      </c>
      <c r="O23" s="80">
        <f t="shared" si="4"/>
        <v>176.3</v>
      </c>
      <c r="P23" s="34"/>
      <c r="Q23" s="35"/>
      <c r="R23" s="35"/>
    </row>
    <row r="24" spans="1:18" s="36" customFormat="1" ht="31.5" customHeight="1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f>ROUND(587/44*8,1)</f>
        <v>106.7</v>
      </c>
      <c r="K24" s="79">
        <f t="shared" si="9"/>
        <v>480.3</v>
      </c>
      <c r="L24" s="79">
        <v>0</v>
      </c>
      <c r="M24" s="79">
        <f t="shared" si="10"/>
        <v>480.3</v>
      </c>
      <c r="N24" s="79">
        <f t="shared" si="3"/>
        <v>0</v>
      </c>
      <c r="O24" s="80">
        <f t="shared" si="4"/>
        <v>144.19999999999999</v>
      </c>
      <c r="P24" s="34" t="s">
        <v>83</v>
      </c>
      <c r="Q24" s="35"/>
      <c r="R24" s="35"/>
    </row>
    <row r="25" spans="1:18" s="36" customFormat="1" ht="27" customHeigh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v>0</v>
      </c>
      <c r="K25" s="79">
        <f t="shared" si="9"/>
        <v>587</v>
      </c>
      <c r="L25" s="79">
        <v>0</v>
      </c>
      <c r="M25" s="79">
        <f t="shared" si="10"/>
        <v>587</v>
      </c>
      <c r="N25" s="79">
        <f t="shared" si="3"/>
        <v>0</v>
      </c>
      <c r="O25" s="80">
        <f t="shared" si="4"/>
        <v>176.3</v>
      </c>
      <c r="P25" s="90"/>
      <c r="Q25" s="35"/>
      <c r="R25" s="35"/>
    </row>
    <row r="26" spans="1:18" s="36" customFormat="1" ht="39.75" customHeight="1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/>
      <c r="G26" s="79">
        <v>30</v>
      </c>
      <c r="H26" s="79">
        <f t="shared" si="1"/>
        <v>30</v>
      </c>
      <c r="I26" s="79">
        <v>587</v>
      </c>
      <c r="J26" s="79">
        <v>0</v>
      </c>
      <c r="K26" s="79">
        <f t="shared" si="9"/>
        <v>587</v>
      </c>
      <c r="L26" s="79">
        <v>0</v>
      </c>
      <c r="M26" s="79">
        <f t="shared" si="10"/>
        <v>557</v>
      </c>
      <c r="N26" s="79">
        <f t="shared" si="3"/>
        <v>0</v>
      </c>
      <c r="O26" s="80">
        <f t="shared" si="4"/>
        <v>167.3</v>
      </c>
      <c r="P26" s="74" t="s">
        <v>76</v>
      </c>
      <c r="Q26" s="35"/>
      <c r="R26" s="35"/>
    </row>
    <row r="27" spans="1:18" s="36" customFormat="1" ht="28.5" customHeigh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9"/>
        <v>587</v>
      </c>
      <c r="L27" s="79">
        <v>0</v>
      </c>
      <c r="M27" s="79">
        <f t="shared" si="10"/>
        <v>587</v>
      </c>
      <c r="N27" s="79">
        <f t="shared" si="3"/>
        <v>0</v>
      </c>
      <c r="O27" s="80">
        <f t="shared" si="4"/>
        <v>176.3</v>
      </c>
      <c r="P27" s="34"/>
      <c r="Q27" s="35"/>
      <c r="R27" s="35"/>
    </row>
    <row r="28" spans="1:18" s="36" customFormat="1" ht="48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v>0</v>
      </c>
      <c r="K28" s="79">
        <f t="shared" si="9"/>
        <v>587</v>
      </c>
      <c r="L28" s="79">
        <v>0</v>
      </c>
      <c r="M28" s="79">
        <f t="shared" si="10"/>
        <v>587</v>
      </c>
      <c r="N28" s="79">
        <f t="shared" si="3"/>
        <v>0</v>
      </c>
      <c r="O28" s="80">
        <f t="shared" si="4"/>
        <v>176.3</v>
      </c>
      <c r="P28" s="41" t="s">
        <v>82</v>
      </c>
      <c r="Q28" s="35"/>
      <c r="R28" s="35"/>
    </row>
    <row r="29" spans="1:18" s="36" customFormat="1" ht="30.75" customHeigh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9"/>
        <v>587</v>
      </c>
      <c r="L29" s="79">
        <v>0</v>
      </c>
      <c r="M29" s="79">
        <f t="shared" si="10"/>
        <v>587</v>
      </c>
      <c r="N29" s="79">
        <f t="shared" si="3"/>
        <v>0</v>
      </c>
      <c r="O29" s="80">
        <f t="shared" si="4"/>
        <v>176.3</v>
      </c>
      <c r="P29" s="39"/>
      <c r="Q29" s="35"/>
      <c r="R29" s="35"/>
    </row>
    <row r="30" spans="1:18" s="36" customFormat="1" ht="32.25" customHeigh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9"/>
        <v>587</v>
      </c>
      <c r="L30" s="79">
        <v>0</v>
      </c>
      <c r="M30" s="79">
        <f t="shared" si="10"/>
        <v>587</v>
      </c>
      <c r="N30" s="79">
        <f t="shared" si="3"/>
        <v>0</v>
      </c>
      <c r="O30" s="80">
        <f t="shared" si="4"/>
        <v>176.3</v>
      </c>
      <c r="P30" s="34"/>
      <c r="Q30" s="35"/>
      <c r="R30" s="35"/>
    </row>
    <row r="31" spans="1:18" s="36" customFormat="1" ht="41.25" customHeight="1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>
        <v>30</v>
      </c>
      <c r="H31" s="79">
        <f t="shared" si="1"/>
        <v>30</v>
      </c>
      <c r="I31" s="79">
        <v>587</v>
      </c>
      <c r="J31" s="79">
        <v>0</v>
      </c>
      <c r="K31" s="79">
        <f t="shared" si="9"/>
        <v>587</v>
      </c>
      <c r="L31" s="79">
        <v>0</v>
      </c>
      <c r="M31" s="79">
        <f t="shared" si="10"/>
        <v>557</v>
      </c>
      <c r="N31" s="79">
        <f t="shared" si="3"/>
        <v>0</v>
      </c>
      <c r="O31" s="80">
        <f t="shared" si="4"/>
        <v>167.3</v>
      </c>
      <c r="P31" s="34" t="s">
        <v>77</v>
      </c>
      <c r="Q31" s="35"/>
      <c r="R31" s="35"/>
    </row>
    <row r="32" spans="1:18" s="36" customFormat="1" ht="27" customHeigh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9"/>
        <v>587</v>
      </c>
      <c r="L32" s="79">
        <v>0</v>
      </c>
      <c r="M32" s="79">
        <f t="shared" si="10"/>
        <v>587</v>
      </c>
      <c r="N32" s="79">
        <f t="shared" si="3"/>
        <v>0</v>
      </c>
      <c r="O32" s="80">
        <f t="shared" si="4"/>
        <v>176.3</v>
      </c>
      <c r="P32" s="34"/>
      <c r="Q32" s="35"/>
      <c r="R32" s="35"/>
    </row>
    <row r="33" spans="1:18" s="36" customFormat="1" ht="23.25" customHeigh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9"/>
        <v>587</v>
      </c>
      <c r="L33" s="79">
        <v>0</v>
      </c>
      <c r="M33" s="79">
        <f t="shared" si="10"/>
        <v>587</v>
      </c>
      <c r="N33" s="79">
        <f t="shared" si="3"/>
        <v>0</v>
      </c>
      <c r="O33" s="80">
        <f t="shared" si="4"/>
        <v>176.3</v>
      </c>
      <c r="P33" s="34"/>
      <c r="Q33" s="35"/>
      <c r="R33" s="35"/>
    </row>
    <row r="34" spans="1:18" s="36" customFormat="1" ht="24.75" customHeigh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9"/>
        <v>587</v>
      </c>
      <c r="L34" s="79">
        <v>0</v>
      </c>
      <c r="M34" s="79">
        <f t="shared" si="10"/>
        <v>587</v>
      </c>
      <c r="N34" s="79">
        <f t="shared" si="3"/>
        <v>0</v>
      </c>
      <c r="O34" s="80">
        <f t="shared" si="4"/>
        <v>176.3</v>
      </c>
      <c r="P34" s="34"/>
      <c r="Q34" s="35"/>
      <c r="R34" s="35"/>
    </row>
    <row r="35" spans="1:18" s="36" customFormat="1" ht="20.25" customHeigh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9"/>
        <v>587</v>
      </c>
      <c r="L35" s="79">
        <v>0</v>
      </c>
      <c r="M35" s="79">
        <f t="shared" si="10"/>
        <v>587</v>
      </c>
      <c r="N35" s="79">
        <f t="shared" si="3"/>
        <v>0</v>
      </c>
      <c r="O35" s="80">
        <f t="shared" si="4"/>
        <v>176.3</v>
      </c>
      <c r="P35" s="34"/>
      <c r="Q35" s="35"/>
      <c r="R35" s="35"/>
    </row>
    <row r="36" spans="1:18" s="36" customFormat="1" ht="93" customHeight="1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>
        <v>60</v>
      </c>
      <c r="G36" s="79">
        <v>60</v>
      </c>
      <c r="H36" s="79">
        <f t="shared" si="1"/>
        <v>120</v>
      </c>
      <c r="I36" s="79">
        <v>587</v>
      </c>
      <c r="J36" s="79">
        <v>0</v>
      </c>
      <c r="K36" s="79">
        <f t="shared" si="9"/>
        <v>587</v>
      </c>
      <c r="L36" s="79">
        <v>0</v>
      </c>
      <c r="M36" s="79">
        <f t="shared" si="10"/>
        <v>467</v>
      </c>
      <c r="N36" s="79">
        <f t="shared" si="3"/>
        <v>0</v>
      </c>
      <c r="O36" s="80">
        <f t="shared" si="4"/>
        <v>140.19999999999999</v>
      </c>
      <c r="P36" s="74" t="s">
        <v>79</v>
      </c>
      <c r="Q36" s="35"/>
      <c r="R36" s="35"/>
    </row>
    <row r="37" spans="1:18" s="36" customFormat="1" ht="45" customHeight="1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>
        <v>30</v>
      </c>
      <c r="H37" s="79">
        <f t="shared" si="1"/>
        <v>30</v>
      </c>
      <c r="I37" s="79">
        <v>587</v>
      </c>
      <c r="J37" s="79">
        <v>0</v>
      </c>
      <c r="K37" s="79">
        <f t="shared" si="9"/>
        <v>587</v>
      </c>
      <c r="L37" s="79">
        <v>0</v>
      </c>
      <c r="M37" s="79">
        <f t="shared" si="10"/>
        <v>557</v>
      </c>
      <c r="N37" s="79">
        <f t="shared" si="3"/>
        <v>0</v>
      </c>
      <c r="O37" s="80">
        <f t="shared" si="4"/>
        <v>167.3</v>
      </c>
      <c r="P37" s="34" t="s">
        <v>77</v>
      </c>
      <c r="Q37" s="35"/>
      <c r="R37" s="35"/>
    </row>
    <row r="38" spans="1:18" s="36" customFormat="1" ht="45" customHeight="1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v>0</v>
      </c>
      <c r="K38" s="79">
        <f t="shared" si="9"/>
        <v>587</v>
      </c>
      <c r="L38" s="79">
        <v>0</v>
      </c>
      <c r="M38" s="79">
        <f t="shared" si="10"/>
        <v>587</v>
      </c>
      <c r="N38" s="79">
        <f t="shared" si="3"/>
        <v>0</v>
      </c>
      <c r="O38" s="80">
        <f t="shared" si="4"/>
        <v>176.3</v>
      </c>
      <c r="P38" s="34" t="s">
        <v>81</v>
      </c>
      <c r="Q38" s="35"/>
      <c r="R38" s="35"/>
    </row>
    <row r="39" spans="1:18" s="36" customFormat="1" ht="26.25" customHeight="1" x14ac:dyDescent="0.2">
      <c r="A39" s="32"/>
      <c r="B39" s="119" t="str">
        <f>'[1]CAP TRUONG_HKI'!B39</f>
        <v>Tổng cộng</v>
      </c>
      <c r="C39" s="120"/>
      <c r="D39" s="121"/>
      <c r="E39" s="75">
        <f t="shared" ref="E39:N39" si="11">SUM(E12:E38)</f>
        <v>0</v>
      </c>
      <c r="F39" s="75">
        <f t="shared" si="11"/>
        <v>120</v>
      </c>
      <c r="G39" s="75">
        <f t="shared" si="11"/>
        <v>270</v>
      </c>
      <c r="H39" s="75">
        <f t="shared" si="11"/>
        <v>390</v>
      </c>
      <c r="I39" s="129">
        <f t="shared" si="11"/>
        <v>15849</v>
      </c>
      <c r="J39" s="75">
        <f t="shared" si="11"/>
        <v>106.7</v>
      </c>
      <c r="K39" s="129">
        <f t="shared" si="11"/>
        <v>15742.3</v>
      </c>
      <c r="L39" s="75">
        <f t="shared" si="11"/>
        <v>0</v>
      </c>
      <c r="M39" s="129">
        <f t="shared" si="11"/>
        <v>15352.3</v>
      </c>
      <c r="N39" s="75">
        <f t="shared" si="11"/>
        <v>0</v>
      </c>
      <c r="O39" s="128">
        <f>SUM(O12:O38)</f>
        <v>4610.800000000002</v>
      </c>
      <c r="P39" s="37"/>
      <c r="Q39" s="35"/>
      <c r="R39" s="35"/>
    </row>
    <row r="40" spans="1:18" ht="8.25" customHeight="1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27" t="s">
        <v>88</v>
      </c>
      <c r="M41" s="127"/>
      <c r="N41" s="127"/>
      <c r="O41" s="127"/>
      <c r="Q41" s="50"/>
      <c r="R41" s="50"/>
    </row>
    <row r="42" spans="1:18" x14ac:dyDescent="0.25">
      <c r="B42" s="126" t="s">
        <v>38</v>
      </c>
      <c r="C42" s="126"/>
      <c r="E42"/>
      <c r="F42" s="125" t="s">
        <v>39</v>
      </c>
      <c r="G42" s="125"/>
      <c r="H42" s="125"/>
      <c r="I42" s="125"/>
      <c r="J42" s="51"/>
      <c r="K42" s="51"/>
      <c r="L42" s="125" t="s">
        <v>40</v>
      </c>
      <c r="M42" s="125"/>
      <c r="N42" s="125"/>
      <c r="O42" s="125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62"/>
      <c r="C48" s="62"/>
      <c r="E48" s="68"/>
      <c r="F48" s="122" t="s">
        <v>41</v>
      </c>
      <c r="G48" s="122"/>
      <c r="H48" s="122"/>
      <c r="I48" s="122"/>
      <c r="J48" s="69"/>
      <c r="K48" s="69"/>
      <c r="L48" s="122" t="str">
        <f>'[1]CAP TRUONG_HKI'!B46</f>
        <v>NGUYỄN VĂN MINH</v>
      </c>
      <c r="M48" s="122"/>
      <c r="N48" s="122"/>
      <c r="O48" s="122"/>
      <c r="Q48" s="67"/>
      <c r="R48" s="61"/>
    </row>
    <row r="49" spans="2:18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6">
    <mergeCell ref="O9:O10"/>
    <mergeCell ref="P9:P10"/>
    <mergeCell ref="B11:C11"/>
    <mergeCell ref="B39:D39"/>
    <mergeCell ref="L48:O48"/>
    <mergeCell ref="I9:I10"/>
    <mergeCell ref="J9:J10"/>
    <mergeCell ref="K9:K10"/>
    <mergeCell ref="L9:L10"/>
    <mergeCell ref="M9:M10"/>
    <mergeCell ref="N9:N10"/>
    <mergeCell ref="F42:I42"/>
    <mergeCell ref="F48:I48"/>
    <mergeCell ref="B42:C42"/>
    <mergeCell ref="L41:O41"/>
    <mergeCell ref="L42:O42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r:id="rId1"/>
  <rowBreaks count="1" manualBreakCount="1">
    <brk id="3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opLeftCell="A28" workbookViewId="0">
      <selection activeCell="R26" sqref="R26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6.375" style="42" customWidth="1"/>
    <col min="10" max="10" width="7.75" style="42" customWidth="1"/>
    <col min="11" max="11" width="7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0" t="s">
        <v>0</v>
      </c>
      <c r="B1" s="110"/>
      <c r="C1" s="110"/>
      <c r="D1" s="110"/>
      <c r="E1" s="110"/>
      <c r="F1" s="110"/>
      <c r="G1" s="110"/>
      <c r="H1" s="1"/>
      <c r="I1" s="1"/>
      <c r="J1" s="1"/>
      <c r="K1" s="92"/>
      <c r="L1" s="3" t="s">
        <v>1</v>
      </c>
      <c r="M1" s="1"/>
      <c r="N1" s="4"/>
      <c r="P1" s="5"/>
    </row>
    <row r="2" spans="1:18" x14ac:dyDescent="0.25">
      <c r="A2" s="111" t="s">
        <v>2</v>
      </c>
      <c r="B2" s="111"/>
      <c r="C2" s="111"/>
      <c r="D2" s="111"/>
      <c r="E2" s="111"/>
      <c r="F2" s="111"/>
      <c r="G2" s="111"/>
      <c r="H2" s="3"/>
      <c r="I2" s="1"/>
      <c r="J2" s="1"/>
      <c r="K2" s="92"/>
      <c r="L2" s="8" t="s">
        <v>3</v>
      </c>
      <c r="M2" s="1"/>
      <c r="N2" s="4"/>
      <c r="P2" s="5"/>
    </row>
    <row r="3" spans="1:18" x14ac:dyDescent="0.25">
      <c r="A3" s="93"/>
      <c r="B3" s="93"/>
      <c r="C3" s="93" t="s">
        <v>4</v>
      </c>
      <c r="D3" s="93"/>
      <c r="E3" s="93"/>
      <c r="F3" s="93"/>
      <c r="G3" s="93"/>
      <c r="H3" s="3"/>
      <c r="I3" s="1"/>
      <c r="J3" s="1"/>
      <c r="K3" s="9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2" t="s">
        <v>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5"/>
      <c r="R5" s="15"/>
    </row>
    <row r="6" spans="1:18" s="16" customFormat="1" ht="20.25" x14ac:dyDescent="0.3">
      <c r="A6" s="113" t="s">
        <v>42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5"/>
      <c r="R6" s="15"/>
    </row>
    <row r="7" spans="1:18" s="16" customFormat="1" ht="20.25" x14ac:dyDescent="0.3">
      <c r="A7" s="114" t="str">
        <f>'[1]CAP TRUONG_HKI'!A8:G8</f>
        <v>KHOA CÔNG NGHỆ THÔNG TIN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0.75" customHeight="1" x14ac:dyDescent="0.25">
      <c r="A9" s="99" t="s">
        <v>6</v>
      </c>
      <c r="B9" s="101" t="s">
        <v>7</v>
      </c>
      <c r="C9" s="102"/>
      <c r="D9" s="105" t="s">
        <v>8</v>
      </c>
      <c r="E9" s="106"/>
      <c r="F9" s="107" t="s">
        <v>9</v>
      </c>
      <c r="G9" s="107"/>
      <c r="H9" s="108" t="s">
        <v>10</v>
      </c>
      <c r="I9" s="123" t="s">
        <v>11</v>
      </c>
      <c r="J9" s="123" t="s">
        <v>12</v>
      </c>
      <c r="K9" s="123" t="s">
        <v>13</v>
      </c>
      <c r="L9" s="123" t="s">
        <v>14</v>
      </c>
      <c r="M9" s="123" t="s">
        <v>15</v>
      </c>
      <c r="N9" s="115" t="s">
        <v>16</v>
      </c>
      <c r="O9" s="115" t="s">
        <v>17</v>
      </c>
      <c r="P9" s="107" t="s">
        <v>18</v>
      </c>
    </row>
    <row r="10" spans="1:18" ht="42.75" x14ac:dyDescent="0.25">
      <c r="A10" s="100"/>
      <c r="B10" s="103"/>
      <c r="C10" s="104"/>
      <c r="D10" s="22" t="s">
        <v>19</v>
      </c>
      <c r="E10" s="95" t="s">
        <v>20</v>
      </c>
      <c r="F10" s="91" t="s">
        <v>21</v>
      </c>
      <c r="G10" s="91" t="s">
        <v>22</v>
      </c>
      <c r="H10" s="109"/>
      <c r="I10" s="124"/>
      <c r="J10" s="124"/>
      <c r="K10" s="124"/>
      <c r="L10" s="124"/>
      <c r="M10" s="124"/>
      <c r="N10" s="116"/>
      <c r="O10" s="116"/>
      <c r="P10" s="107"/>
    </row>
    <row r="11" spans="1:18" s="31" customFormat="1" ht="12.75" x14ac:dyDescent="0.2">
      <c r="A11" s="25" t="s">
        <v>23</v>
      </c>
      <c r="B11" s="117" t="s">
        <v>24</v>
      </c>
      <c r="C11" s="118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:K38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si="0"/>
        <v>587</v>
      </c>
      <c r="L13" s="79">
        <v>0</v>
      </c>
      <c r="M13" s="79">
        <f>K13-H13</f>
        <v>587</v>
      </c>
      <c r="N13" s="79">
        <f t="shared" ref="N13:O38" si="2">ROUND(L13/3.33,1)</f>
        <v>0</v>
      </c>
      <c r="O13" s="80">
        <f t="shared" si="2"/>
        <v>176.3</v>
      </c>
      <c r="P13" s="34"/>
      <c r="Q13" s="38"/>
      <c r="R13" s="38"/>
    </row>
    <row r="14" spans="1:18" s="5" customForma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si="0"/>
        <v>587</v>
      </c>
      <c r="L14" s="79">
        <v>0</v>
      </c>
      <c r="M14" s="79">
        <f t="shared" ref="M14:M38" si="3">K14-H14</f>
        <v>587</v>
      </c>
      <c r="N14" s="79">
        <f t="shared" si="2"/>
        <v>0</v>
      </c>
      <c r="O14" s="80">
        <f t="shared" si="2"/>
        <v>176.3</v>
      </c>
      <c r="P14" s="34"/>
      <c r="Q14" s="38"/>
      <c r="R14" s="38"/>
    </row>
    <row r="15" spans="1:18" s="5" customForma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0"/>
        <v>587</v>
      </c>
      <c r="L15" s="79">
        <v>0</v>
      </c>
      <c r="M15" s="79">
        <f t="shared" si="3"/>
        <v>587</v>
      </c>
      <c r="N15" s="79">
        <f t="shared" si="2"/>
        <v>0</v>
      </c>
      <c r="O15" s="80">
        <f t="shared" si="2"/>
        <v>176.3</v>
      </c>
      <c r="P15" s="37"/>
      <c r="Q15" s="38"/>
      <c r="R15" s="38"/>
    </row>
    <row r="16" spans="1:18" s="5" customFormat="1" ht="25.5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/>
      <c r="G16" s="79"/>
      <c r="H16" s="79">
        <f t="shared" si="1"/>
        <v>0</v>
      </c>
      <c r="I16" s="79">
        <v>587</v>
      </c>
      <c r="J16" s="79">
        <f>ROUND(587/2,1)</f>
        <v>293.5</v>
      </c>
      <c r="K16" s="79">
        <f t="shared" si="0"/>
        <v>293.5</v>
      </c>
      <c r="L16" s="79">
        <v>0</v>
      </c>
      <c r="M16" s="79">
        <f t="shared" si="3"/>
        <v>293.5</v>
      </c>
      <c r="N16" s="79">
        <f t="shared" si="2"/>
        <v>0</v>
      </c>
      <c r="O16" s="80">
        <f t="shared" si="2"/>
        <v>88.1</v>
      </c>
      <c r="P16" s="97" t="s">
        <v>86</v>
      </c>
      <c r="Q16" s="38"/>
      <c r="R16" s="38"/>
    </row>
    <row r="17" spans="1:18" s="5" customForma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si="0"/>
        <v>587</v>
      </c>
      <c r="L17" s="79">
        <v>0</v>
      </c>
      <c r="M17" s="79">
        <f t="shared" si="3"/>
        <v>587</v>
      </c>
      <c r="N17" s="79">
        <f t="shared" si="2"/>
        <v>0</v>
      </c>
      <c r="O17" s="80">
        <f t="shared" si="2"/>
        <v>176.3</v>
      </c>
      <c r="P17" s="37"/>
      <c r="Q17" s="38"/>
      <c r="R17" s="38"/>
    </row>
    <row r="18" spans="1:18" s="36" customFormat="1" ht="76.5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>
        <v>30</v>
      </c>
      <c r="H18" s="79">
        <f t="shared" si="1"/>
        <v>90</v>
      </c>
      <c r="I18" s="79">
        <v>587</v>
      </c>
      <c r="J18" s="79">
        <v>0</v>
      </c>
      <c r="K18" s="79">
        <f t="shared" si="0"/>
        <v>587</v>
      </c>
      <c r="L18" s="79">
        <v>0</v>
      </c>
      <c r="M18" s="79">
        <f t="shared" si="3"/>
        <v>497</v>
      </c>
      <c r="N18" s="79">
        <f t="shared" si="2"/>
        <v>0</v>
      </c>
      <c r="O18" s="80">
        <f t="shared" si="2"/>
        <v>149.19999999999999</v>
      </c>
      <c r="P18" s="34" t="s">
        <v>80</v>
      </c>
      <c r="Q18" s="35"/>
      <c r="R18" s="35"/>
    </row>
    <row r="19" spans="1:18" s="36" customFormat="1" ht="38.25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/>
      <c r="G19" s="79">
        <v>30</v>
      </c>
      <c r="H19" s="79">
        <f t="shared" si="1"/>
        <v>30</v>
      </c>
      <c r="I19" s="79">
        <v>587</v>
      </c>
      <c r="J19" s="79">
        <v>0</v>
      </c>
      <c r="K19" s="79">
        <f t="shared" si="0"/>
        <v>587</v>
      </c>
      <c r="L19" s="79">
        <v>0</v>
      </c>
      <c r="M19" s="79">
        <f t="shared" si="3"/>
        <v>557</v>
      </c>
      <c r="N19" s="79">
        <f t="shared" si="2"/>
        <v>0</v>
      </c>
      <c r="O19" s="80">
        <f t="shared" si="2"/>
        <v>167.3</v>
      </c>
      <c r="P19" s="34" t="s">
        <v>77</v>
      </c>
      <c r="Q19" s="35"/>
      <c r="R19" s="35"/>
    </row>
    <row r="20" spans="1:18" s="36" customForma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0"/>
        <v>587</v>
      </c>
      <c r="L20" s="79">
        <v>0</v>
      </c>
      <c r="M20" s="79">
        <f t="shared" si="3"/>
        <v>587</v>
      </c>
      <c r="N20" s="79">
        <f t="shared" si="2"/>
        <v>0</v>
      </c>
      <c r="O20" s="80">
        <f t="shared" si="2"/>
        <v>176.3</v>
      </c>
      <c r="P20" s="34"/>
      <c r="Q20" s="35"/>
      <c r="R20" s="35"/>
    </row>
    <row r="21" spans="1:18" s="36" customForma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0"/>
        <v>587</v>
      </c>
      <c r="L21" s="79">
        <v>0</v>
      </c>
      <c r="M21" s="79">
        <f t="shared" si="3"/>
        <v>587</v>
      </c>
      <c r="N21" s="79">
        <f t="shared" si="2"/>
        <v>0</v>
      </c>
      <c r="O21" s="80">
        <f t="shared" si="2"/>
        <v>176.3</v>
      </c>
      <c r="P21" s="34"/>
      <c r="Q21" s="35"/>
      <c r="R21" s="35"/>
    </row>
    <row r="22" spans="1:18" s="36" customFormat="1" ht="38.25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>
        <v>60</v>
      </c>
      <c r="H22" s="79">
        <f t="shared" si="1"/>
        <v>60</v>
      </c>
      <c r="I22" s="79">
        <v>587</v>
      </c>
      <c r="J22" s="79">
        <v>0</v>
      </c>
      <c r="K22" s="79">
        <f t="shared" si="0"/>
        <v>587</v>
      </c>
      <c r="L22" s="79">
        <v>0</v>
      </c>
      <c r="M22" s="79">
        <f t="shared" si="3"/>
        <v>527</v>
      </c>
      <c r="N22" s="79">
        <f t="shared" si="2"/>
        <v>0</v>
      </c>
      <c r="O22" s="80">
        <f t="shared" si="2"/>
        <v>158.30000000000001</v>
      </c>
      <c r="P22" s="74" t="s">
        <v>76</v>
      </c>
      <c r="Q22" s="35"/>
      <c r="R22" s="35"/>
    </row>
    <row r="23" spans="1:18" s="36" customForma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0"/>
        <v>587</v>
      </c>
      <c r="L23" s="79">
        <v>0</v>
      </c>
      <c r="M23" s="79">
        <f t="shared" si="3"/>
        <v>587</v>
      </c>
      <c r="N23" s="79">
        <f t="shared" si="2"/>
        <v>0</v>
      </c>
      <c r="O23" s="80">
        <f t="shared" si="2"/>
        <v>176.3</v>
      </c>
      <c r="P23" s="34"/>
      <c r="Q23" s="35"/>
      <c r="R23" s="35"/>
    </row>
    <row r="24" spans="1:18" s="36" customFormat="1" ht="38.25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f>ROUND(587/44*8,1)</f>
        <v>106.7</v>
      </c>
      <c r="K24" s="79">
        <f t="shared" si="0"/>
        <v>480.3</v>
      </c>
      <c r="L24" s="79">
        <v>0</v>
      </c>
      <c r="M24" s="79">
        <f t="shared" si="3"/>
        <v>480.3</v>
      </c>
      <c r="N24" s="79">
        <f t="shared" si="2"/>
        <v>0</v>
      </c>
      <c r="O24" s="80">
        <f t="shared" si="2"/>
        <v>144.19999999999999</v>
      </c>
      <c r="P24" s="34" t="s">
        <v>83</v>
      </c>
      <c r="Q24" s="35"/>
      <c r="R24" s="35"/>
    </row>
    <row r="25" spans="1:18" s="36" customForma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f>ROUND(587/44*1,1)</f>
        <v>13.3</v>
      </c>
      <c r="K25" s="79">
        <f t="shared" si="0"/>
        <v>573.70000000000005</v>
      </c>
      <c r="L25" s="79">
        <v>0</v>
      </c>
      <c r="M25" s="79">
        <f t="shared" si="3"/>
        <v>573.70000000000005</v>
      </c>
      <c r="N25" s="79">
        <f t="shared" si="2"/>
        <v>0</v>
      </c>
      <c r="O25" s="80">
        <f t="shared" si="2"/>
        <v>172.3</v>
      </c>
      <c r="P25" s="98" t="s">
        <v>87</v>
      </c>
      <c r="Q25" s="35"/>
      <c r="R25" s="35"/>
    </row>
    <row r="26" spans="1:18" s="36" customFormat="1" ht="38.25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/>
      <c r="G26" s="79">
        <v>30</v>
      </c>
      <c r="H26" s="79">
        <f t="shared" si="1"/>
        <v>30</v>
      </c>
      <c r="I26" s="79">
        <v>587</v>
      </c>
      <c r="J26" s="79">
        <v>0</v>
      </c>
      <c r="K26" s="79">
        <f t="shared" si="0"/>
        <v>587</v>
      </c>
      <c r="L26" s="79">
        <v>0</v>
      </c>
      <c r="M26" s="79">
        <f t="shared" si="3"/>
        <v>557</v>
      </c>
      <c r="N26" s="79">
        <f t="shared" si="2"/>
        <v>0</v>
      </c>
      <c r="O26" s="80">
        <f t="shared" si="2"/>
        <v>167.3</v>
      </c>
      <c r="P26" s="74" t="s">
        <v>76</v>
      </c>
      <c r="Q26" s="35"/>
      <c r="R26" s="35"/>
    </row>
    <row r="27" spans="1:18" s="36" customForma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0"/>
        <v>587</v>
      </c>
      <c r="L27" s="79">
        <v>0</v>
      </c>
      <c r="M27" s="79">
        <f t="shared" si="3"/>
        <v>587</v>
      </c>
      <c r="N27" s="79">
        <f t="shared" si="2"/>
        <v>0</v>
      </c>
      <c r="O27" s="80">
        <f t="shared" si="2"/>
        <v>176.3</v>
      </c>
      <c r="P27" s="34"/>
      <c r="Q27" s="35"/>
      <c r="R27" s="35"/>
    </row>
    <row r="28" spans="1:18" s="36" customFormat="1" ht="48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f>ROUND(587/44*14*0.125,1)</f>
        <v>23.3</v>
      </c>
      <c r="K28" s="79">
        <f t="shared" si="0"/>
        <v>563.70000000000005</v>
      </c>
      <c r="L28" s="79">
        <v>0</v>
      </c>
      <c r="M28" s="79">
        <f t="shared" si="3"/>
        <v>563.70000000000005</v>
      </c>
      <c r="N28" s="79">
        <f t="shared" si="2"/>
        <v>0</v>
      </c>
      <c r="O28" s="80">
        <f t="shared" si="2"/>
        <v>169.3</v>
      </c>
      <c r="P28" s="41" t="s">
        <v>82</v>
      </c>
      <c r="Q28" s="35"/>
      <c r="R28" s="35"/>
    </row>
    <row r="29" spans="1:18" s="36" customForma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0"/>
        <v>587</v>
      </c>
      <c r="L29" s="79">
        <v>0</v>
      </c>
      <c r="M29" s="79">
        <f t="shared" si="3"/>
        <v>587</v>
      </c>
      <c r="N29" s="79">
        <f t="shared" si="2"/>
        <v>0</v>
      </c>
      <c r="O29" s="80">
        <f t="shared" si="2"/>
        <v>176.3</v>
      </c>
      <c r="P29" s="39"/>
      <c r="Q29" s="35"/>
      <c r="R29" s="35"/>
    </row>
    <row r="30" spans="1:18" s="36" customForma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0"/>
        <v>587</v>
      </c>
      <c r="L30" s="79">
        <v>0</v>
      </c>
      <c r="M30" s="79">
        <f t="shared" si="3"/>
        <v>587</v>
      </c>
      <c r="N30" s="79">
        <f t="shared" si="2"/>
        <v>0</v>
      </c>
      <c r="O30" s="80">
        <f t="shared" si="2"/>
        <v>176.3</v>
      </c>
      <c r="P30" s="34"/>
      <c r="Q30" s="35"/>
      <c r="R30" s="35"/>
    </row>
    <row r="31" spans="1:18" s="36" customFormat="1" ht="38.25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>
        <v>30</v>
      </c>
      <c r="H31" s="79">
        <f t="shared" si="1"/>
        <v>30</v>
      </c>
      <c r="I31" s="79">
        <v>587</v>
      </c>
      <c r="J31" s="79">
        <v>0</v>
      </c>
      <c r="K31" s="79">
        <f t="shared" si="0"/>
        <v>587</v>
      </c>
      <c r="L31" s="79">
        <v>0</v>
      </c>
      <c r="M31" s="79">
        <f t="shared" si="3"/>
        <v>557</v>
      </c>
      <c r="N31" s="79">
        <f t="shared" si="2"/>
        <v>0</v>
      </c>
      <c r="O31" s="80">
        <f t="shared" si="2"/>
        <v>167.3</v>
      </c>
      <c r="P31" s="34" t="s">
        <v>77</v>
      </c>
      <c r="Q31" s="35"/>
      <c r="R31" s="35"/>
    </row>
    <row r="32" spans="1:18" s="36" customForma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0"/>
        <v>587</v>
      </c>
      <c r="L32" s="79">
        <v>0</v>
      </c>
      <c r="M32" s="79">
        <f t="shared" si="3"/>
        <v>587</v>
      </c>
      <c r="N32" s="79">
        <f t="shared" si="2"/>
        <v>0</v>
      </c>
      <c r="O32" s="80">
        <f t="shared" si="2"/>
        <v>176.3</v>
      </c>
      <c r="P32" s="34"/>
      <c r="Q32" s="35"/>
      <c r="R32" s="35"/>
    </row>
    <row r="33" spans="1:18" s="36" customForma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0"/>
        <v>587</v>
      </c>
      <c r="L33" s="79">
        <v>0</v>
      </c>
      <c r="M33" s="79">
        <f t="shared" si="3"/>
        <v>587</v>
      </c>
      <c r="N33" s="79">
        <f t="shared" si="2"/>
        <v>0</v>
      </c>
      <c r="O33" s="80">
        <f t="shared" si="2"/>
        <v>176.3</v>
      </c>
      <c r="P33" s="34"/>
      <c r="Q33" s="35"/>
      <c r="R33" s="35"/>
    </row>
    <row r="34" spans="1:18" s="36" customForma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0"/>
        <v>587</v>
      </c>
      <c r="L34" s="79">
        <v>0</v>
      </c>
      <c r="M34" s="79">
        <f t="shared" si="3"/>
        <v>587</v>
      </c>
      <c r="N34" s="79">
        <f t="shared" si="2"/>
        <v>0</v>
      </c>
      <c r="O34" s="80">
        <f t="shared" si="2"/>
        <v>176.3</v>
      </c>
      <c r="P34" s="34"/>
      <c r="Q34" s="35"/>
      <c r="R34" s="35"/>
    </row>
    <row r="35" spans="1:18" s="36" customForma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0"/>
        <v>587</v>
      </c>
      <c r="L35" s="79">
        <v>0</v>
      </c>
      <c r="M35" s="79">
        <f t="shared" si="3"/>
        <v>587</v>
      </c>
      <c r="N35" s="79">
        <f t="shared" si="2"/>
        <v>0</v>
      </c>
      <c r="O35" s="80">
        <f t="shared" si="2"/>
        <v>176.3</v>
      </c>
      <c r="P35" s="34"/>
      <c r="Q35" s="35"/>
      <c r="R35" s="35"/>
    </row>
    <row r="36" spans="1:18" s="36" customFormat="1" ht="76.5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>
        <v>60</v>
      </c>
      <c r="G36" s="79">
        <v>60</v>
      </c>
      <c r="H36" s="79">
        <f t="shared" si="1"/>
        <v>120</v>
      </c>
      <c r="I36" s="79">
        <v>587</v>
      </c>
      <c r="J36" s="79">
        <v>0</v>
      </c>
      <c r="K36" s="79">
        <f t="shared" si="0"/>
        <v>587</v>
      </c>
      <c r="L36" s="79">
        <v>0</v>
      </c>
      <c r="M36" s="79">
        <f t="shared" si="3"/>
        <v>467</v>
      </c>
      <c r="N36" s="79">
        <f t="shared" si="2"/>
        <v>0</v>
      </c>
      <c r="O36" s="80">
        <f t="shared" si="2"/>
        <v>140.19999999999999</v>
      </c>
      <c r="P36" s="74" t="s">
        <v>79</v>
      </c>
      <c r="Q36" s="35"/>
      <c r="R36" s="35"/>
    </row>
    <row r="37" spans="1:18" s="36" customFormat="1" ht="38.25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>
        <v>30</v>
      </c>
      <c r="H37" s="79">
        <f t="shared" si="1"/>
        <v>30</v>
      </c>
      <c r="I37" s="79">
        <v>587</v>
      </c>
      <c r="J37" s="79">
        <v>0</v>
      </c>
      <c r="K37" s="79">
        <f t="shared" si="0"/>
        <v>587</v>
      </c>
      <c r="L37" s="79">
        <v>0</v>
      </c>
      <c r="M37" s="79">
        <f t="shared" si="3"/>
        <v>557</v>
      </c>
      <c r="N37" s="79">
        <f t="shared" si="2"/>
        <v>0</v>
      </c>
      <c r="O37" s="80">
        <f t="shared" si="2"/>
        <v>167.3</v>
      </c>
      <c r="P37" s="34" t="s">
        <v>77</v>
      </c>
      <c r="Q37" s="35"/>
      <c r="R37" s="35"/>
    </row>
    <row r="38" spans="1:18" s="36" customFormat="1" ht="25.5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f>ROUND(587/44*2,1)</f>
        <v>26.7</v>
      </c>
      <c r="K38" s="79">
        <f t="shared" si="0"/>
        <v>560.29999999999995</v>
      </c>
      <c r="L38" s="79">
        <v>0</v>
      </c>
      <c r="M38" s="79">
        <f t="shared" si="3"/>
        <v>560.29999999999995</v>
      </c>
      <c r="N38" s="79">
        <f t="shared" si="2"/>
        <v>0</v>
      </c>
      <c r="O38" s="80">
        <f t="shared" si="2"/>
        <v>168.3</v>
      </c>
      <c r="P38" s="34" t="s">
        <v>81</v>
      </c>
      <c r="Q38" s="35"/>
      <c r="R38" s="35"/>
    </row>
    <row r="39" spans="1:18" s="36" customFormat="1" x14ac:dyDescent="0.2">
      <c r="A39" s="32"/>
      <c r="B39" s="119" t="str">
        <f>'[1]CAP TRUONG_HKI'!B39</f>
        <v>Tổng cộng</v>
      </c>
      <c r="C39" s="120"/>
      <c r="D39" s="121"/>
      <c r="E39" s="75">
        <f t="shared" ref="E39:N39" si="4">SUM(E12:E38)</f>
        <v>0</v>
      </c>
      <c r="F39" s="75">
        <f t="shared" si="4"/>
        <v>120</v>
      </c>
      <c r="G39" s="75">
        <f t="shared" si="4"/>
        <v>270</v>
      </c>
      <c r="H39" s="75">
        <f t="shared" si="4"/>
        <v>390</v>
      </c>
      <c r="I39" s="75">
        <f t="shared" si="4"/>
        <v>15849</v>
      </c>
      <c r="J39" s="75">
        <f t="shared" si="4"/>
        <v>463.5</v>
      </c>
      <c r="K39" s="75">
        <f t="shared" si="4"/>
        <v>15385.5</v>
      </c>
      <c r="L39" s="75">
        <f t="shared" si="4"/>
        <v>0</v>
      </c>
      <c r="M39" s="75">
        <f t="shared" si="4"/>
        <v>14995.5</v>
      </c>
      <c r="N39" s="75">
        <f t="shared" si="4"/>
        <v>0</v>
      </c>
      <c r="O39" s="76">
        <f>SUM(O12:O38)</f>
        <v>4503.6000000000022</v>
      </c>
      <c r="P39" s="37"/>
      <c r="Q39" s="35"/>
      <c r="R39" s="35"/>
    </row>
    <row r="40" spans="1:18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27" t="s">
        <v>78</v>
      </c>
      <c r="M41" s="127"/>
      <c r="N41" s="127"/>
      <c r="O41" s="127"/>
      <c r="Q41" s="50"/>
      <c r="R41" s="50"/>
    </row>
    <row r="42" spans="1:18" x14ac:dyDescent="0.25">
      <c r="B42" s="126" t="s">
        <v>38</v>
      </c>
      <c r="C42" s="126"/>
      <c r="E42"/>
      <c r="F42" s="125" t="s">
        <v>39</v>
      </c>
      <c r="G42" s="125"/>
      <c r="H42" s="125"/>
      <c r="I42" s="125"/>
      <c r="J42" s="96"/>
      <c r="K42" s="96"/>
      <c r="L42" s="125" t="s">
        <v>40</v>
      </c>
      <c r="M42" s="125"/>
      <c r="N42" s="125"/>
      <c r="O42" s="125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62"/>
      <c r="C48" s="62"/>
      <c r="E48" s="68"/>
      <c r="F48" s="122" t="s">
        <v>41</v>
      </c>
      <c r="G48" s="122"/>
      <c r="H48" s="122"/>
      <c r="I48" s="122"/>
      <c r="J48" s="94"/>
      <c r="K48" s="94"/>
      <c r="L48" s="122" t="str">
        <f>'[1]CAP TRUONG_HKI'!B46</f>
        <v>NGUYỄN VĂN MINH</v>
      </c>
      <c r="M48" s="122"/>
      <c r="N48" s="122"/>
      <c r="O48" s="122"/>
      <c r="Q48" s="67"/>
      <c r="R48" s="61"/>
    </row>
    <row r="49" spans="2:18" s="7" customFormat="1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F48:I48"/>
    <mergeCell ref="L48:O48"/>
    <mergeCell ref="O9:O10"/>
    <mergeCell ref="P9:P10"/>
    <mergeCell ref="B11:C11"/>
    <mergeCell ref="B39:D39"/>
    <mergeCell ref="L41:O41"/>
    <mergeCell ref="B42:C42"/>
    <mergeCell ref="F42:I42"/>
    <mergeCell ref="L42:O42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bang khoi luong moi</vt:lpstr>
      <vt:lpstr>bang khoi luong cu</vt:lpstr>
      <vt:lpstr>Sheet3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2016-09-14T01:24:28Z</cp:lastPrinted>
  <dcterms:created xsi:type="dcterms:W3CDTF">2016-08-06T07:43:53Z</dcterms:created>
  <dcterms:modified xsi:type="dcterms:W3CDTF">2016-09-14T01:24:36Z</dcterms:modified>
</cp:coreProperties>
</file>